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ipa\Downloads\"/>
    </mc:Choice>
  </mc:AlternateContent>
  <xr:revisionPtr revIDLastSave="0" documentId="13_ncr:1_{36248F4D-3C77-4678-A1CF-19A8E4E3BD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fit and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3" i="1" l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5" i="1"/>
  <c r="C34" i="1"/>
  <c r="C33" i="1"/>
  <c r="C32" i="1"/>
  <c r="C31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140" i="1"/>
  <c r="B137" i="1"/>
  <c r="B133" i="1"/>
  <c r="B127" i="1"/>
  <c r="B126" i="1"/>
  <c r="B124" i="1"/>
  <c r="B121" i="1"/>
  <c r="B114" i="1"/>
  <c r="B116" i="1" s="1"/>
  <c r="B108" i="1"/>
  <c r="B109" i="1" s="1"/>
  <c r="B98" i="1"/>
  <c r="B95" i="1"/>
  <c r="B89" i="1"/>
  <c r="B86" i="1"/>
  <c r="B84" i="1"/>
  <c r="B85" i="1" s="1"/>
  <c r="B81" i="1"/>
  <c r="B80" i="1"/>
  <c r="B77" i="1"/>
  <c r="B78" i="1" s="1"/>
  <c r="B72" i="1"/>
  <c r="B63" i="1"/>
  <c r="B62" i="1"/>
  <c r="B59" i="1"/>
  <c r="B58" i="1"/>
  <c r="B52" i="1"/>
  <c r="B53" i="1" s="1"/>
  <c r="B48" i="1"/>
  <c r="B49" i="1" s="1"/>
  <c r="B40" i="1"/>
  <c r="B45" i="1" s="1"/>
  <c r="B33" i="1"/>
  <c r="B34" i="1" s="1"/>
  <c r="B28" i="1"/>
  <c r="B19" i="1"/>
  <c r="B25" i="1" s="1"/>
  <c r="B11" i="1"/>
  <c r="B14" i="1" s="1"/>
  <c r="B101" i="1" l="1"/>
  <c r="B29" i="1"/>
  <c r="B35" i="1" s="1"/>
  <c r="B128" i="1"/>
  <c r="B141" i="1" l="1"/>
  <c r="B142" i="1" s="1"/>
  <c r="B143" i="1" s="1"/>
</calcChain>
</file>

<file path=xl/sharedStrings.xml><?xml version="1.0" encoding="utf-8"?>
<sst xmlns="http://schemas.openxmlformats.org/spreadsheetml/2006/main" count="144" uniqueCount="143">
  <si>
    <t>Wild Abundant Life</t>
  </si>
  <si>
    <t>TOTAL</t>
  </si>
  <si>
    <t>Income</t>
  </si>
  <si>
    <t xml:space="preserve">   4000 Yoga Income</t>
  </si>
  <si>
    <t xml:space="preserve">      4010 Yoga Class Income</t>
  </si>
  <si>
    <t xml:space="preserve">      4020 Yoga Private Training Income</t>
  </si>
  <si>
    <t xml:space="preserve">      4045 Yoga Teacher Training Income</t>
  </si>
  <si>
    <t xml:space="preserve">      4080 Yoga Wild Abundant Life Program Income</t>
  </si>
  <si>
    <t xml:space="preserve">      4085 Yoga Workshop Income</t>
  </si>
  <si>
    <t xml:space="preserve">      4095 Yoga Discounts/Comps/Rewards Program</t>
  </si>
  <si>
    <t xml:space="preserve">   Total 4000 Yoga Income</t>
  </si>
  <si>
    <t xml:space="preserve">   4100 Product Sales Income</t>
  </si>
  <si>
    <t xml:space="preserve">      4110 Accessories Sales</t>
  </si>
  <si>
    <t xml:space="preserve">      4200 Beverage/Food Sales</t>
  </si>
  <si>
    <t xml:space="preserve">         4205 Beverage Sales-Lower Tax Rate</t>
  </si>
  <si>
    <t xml:space="preserve">      Total 4200 Beverage/Food Sales</t>
  </si>
  <si>
    <t xml:space="preserve">      4350 Clothing Sales</t>
  </si>
  <si>
    <t xml:space="preserve">      4400 Jewelry Sales</t>
  </si>
  <si>
    <t xml:space="preserve">      4450 Mat Sales</t>
  </si>
  <si>
    <t xml:space="preserve">      4650 Skin/Body Product Sales</t>
  </si>
  <si>
    <t xml:space="preserve">      4750 Other Product Sales</t>
  </si>
  <si>
    <t xml:space="preserve">   Total 4100 Product Sales Income</t>
  </si>
  <si>
    <t xml:space="preserve">   4900 Product Rental Income</t>
  </si>
  <si>
    <t xml:space="preserve">      4920 Mat Rental</t>
  </si>
  <si>
    <t xml:space="preserve">   Total 4900 Product Rental Income</t>
  </si>
  <si>
    <t>Total Income</t>
  </si>
  <si>
    <t>Cost of Goods Sold</t>
  </si>
  <si>
    <t xml:space="preserve">   5000 Cost of Goods Sold</t>
  </si>
  <si>
    <t xml:space="preserve">      5010 COGS-Supplies &amp; Materials</t>
  </si>
  <si>
    <t xml:space="preserve">   Total 5000 Cost of Goods Sold</t>
  </si>
  <si>
    <t>Total Cost of Goods Sold</t>
  </si>
  <si>
    <t>Gross Profit</t>
  </si>
  <si>
    <t>Expenses</t>
  </si>
  <si>
    <t xml:space="preserve">   6000 Advertising, Marketing &amp; Promotion</t>
  </si>
  <si>
    <t xml:space="preserve">      6004 Collateral Material</t>
  </si>
  <si>
    <t xml:space="preserve">      6008 Events &amp; Promotions</t>
  </si>
  <si>
    <t xml:space="preserve">      6010 Online &amp; Social Media</t>
  </si>
  <si>
    <t xml:space="preserve">      6012 Photo Stock</t>
  </si>
  <si>
    <t xml:space="preserve">      6014 Print Advertising</t>
  </si>
  <si>
    <t xml:space="preserve">      6018 Sponsorship</t>
  </si>
  <si>
    <t xml:space="preserve">      6020 Other Marketing</t>
  </si>
  <si>
    <t xml:space="preserve">   Total 6000 Advertising, Marketing &amp; Promotion</t>
  </si>
  <si>
    <t xml:space="preserve">   6050 Bank Service Charges</t>
  </si>
  <si>
    <t xml:space="preserve">      6052 Finance/Service Charges</t>
  </si>
  <si>
    <t xml:space="preserve">      6056 Merchant Account Fees</t>
  </si>
  <si>
    <t xml:space="preserve">   Total 6050 Bank Service Charges</t>
  </si>
  <si>
    <t xml:space="preserve">   6080 Computer Expenses</t>
  </si>
  <si>
    <t xml:space="preserve">      6084 Hardware</t>
  </si>
  <si>
    <t xml:space="preserve">      6086 Software</t>
  </si>
  <si>
    <t xml:space="preserve">   Total 6080 Computer Expenses</t>
  </si>
  <si>
    <t xml:space="preserve">   6120 Contracted Services</t>
  </si>
  <si>
    <t xml:space="preserve">      6130 Instructor</t>
  </si>
  <si>
    <t xml:space="preserve">      6135 Manager</t>
  </si>
  <si>
    <t xml:space="preserve">      6145 SPIFF/Bonus</t>
  </si>
  <si>
    <t xml:space="preserve">      6155 Other Contracted Help</t>
  </si>
  <si>
    <t xml:space="preserve">   Total 6120 Contracted Services</t>
  </si>
  <si>
    <t xml:space="preserve">   6170 Depreciation &amp; Amortization Expense</t>
  </si>
  <si>
    <t xml:space="preserve">      6172 Depreciation Expense</t>
  </si>
  <si>
    <t xml:space="preserve">   Total 6170 Depreciation &amp; Amortization Expense</t>
  </si>
  <si>
    <t xml:space="preserve">   6180 Dues &amp; Subscriptions</t>
  </si>
  <si>
    <t xml:space="preserve">   6200 Employee/Staff Benefits</t>
  </si>
  <si>
    <t xml:space="preserve">      6205 Cell Phone Reimbursement</t>
  </si>
  <si>
    <t xml:space="preserve">      6210 Dental Insurance</t>
  </si>
  <si>
    <t xml:space="preserve">      6230 Meals/Ent-Company Gatherings</t>
  </si>
  <si>
    <t xml:space="preserve">      6235 Medical Insurance</t>
  </si>
  <si>
    <t xml:space="preserve">      6255 Parking/Vehicle Allowance</t>
  </si>
  <si>
    <t xml:space="preserve">      6265 Workers? Compensation Insurance</t>
  </si>
  <si>
    <t xml:space="preserve">      6270 Other Employee/Staff Benefits</t>
  </si>
  <si>
    <t xml:space="preserve">   Total 6200 Employee/Staff Benefits</t>
  </si>
  <si>
    <t xml:space="preserve">   6300 Equipment Rental/Lease</t>
  </si>
  <si>
    <t xml:space="preserve">   6310 Furniture &amp; Equipment</t>
  </si>
  <si>
    <t xml:space="preserve">   6320 Gifts</t>
  </si>
  <si>
    <t xml:space="preserve">      6322 Client Gifts</t>
  </si>
  <si>
    <t xml:space="preserve">      6324 Staff Gifts</t>
  </si>
  <si>
    <t xml:space="preserve">   Total 6320 Gifts</t>
  </si>
  <si>
    <t xml:space="preserve">   6330 Insurance Expense</t>
  </si>
  <si>
    <t xml:space="preserve">      6335 General Liability Insurance</t>
  </si>
  <si>
    <t xml:space="preserve">   Total 6330 Insurance Expense</t>
  </si>
  <si>
    <t xml:space="preserve">   6350 Janitorial &amp; Cleaning Expense</t>
  </si>
  <si>
    <t xml:space="preserve">   6370 Legal &amp; Professional Fees</t>
  </si>
  <si>
    <t xml:space="preserve">      6385 Legal Fees</t>
  </si>
  <si>
    <t xml:space="preserve">   Total 6370 Legal &amp; Professional Fees</t>
  </si>
  <si>
    <t xml:space="preserve">   6400 Licenses, Permits &amp; Fees</t>
  </si>
  <si>
    <t xml:space="preserve">   6420 Meals &amp; Entertainment</t>
  </si>
  <si>
    <t xml:space="preserve">      6422 Meals</t>
  </si>
  <si>
    <t xml:space="preserve">   Total 6420 Meals &amp; Entertainment</t>
  </si>
  <si>
    <t xml:space="preserve">   6460 Office Supplies</t>
  </si>
  <si>
    <t xml:space="preserve">   6480 Parking Fees &amp; Tolls</t>
  </si>
  <si>
    <t xml:space="preserve">   6500 Payroll Tax Expenses</t>
  </si>
  <si>
    <t xml:space="preserve">      6510 Federal Medicare (HI)</t>
  </si>
  <si>
    <t xml:space="preserve">         6514 Medicare-ER Portion</t>
  </si>
  <si>
    <t xml:space="preserve">      Total 6510 Federal Medicare (HI)</t>
  </si>
  <si>
    <t xml:space="preserve">      6520 Federal Social Security (FICA-OASDI)</t>
  </si>
  <si>
    <t xml:space="preserve">         6524 Soc Security-ER Portion</t>
  </si>
  <si>
    <t xml:space="preserve">      Total 6520 Federal Social Security (FICA-OASDI)</t>
  </si>
  <si>
    <t xml:space="preserve">      6530 Federal Unemployment Tax (FUTA)-ER</t>
  </si>
  <si>
    <t xml:space="preserve">      6540 IL State Unemployment Insurance (SUI)-ER</t>
  </si>
  <si>
    <t xml:space="preserve">   Total 6500 Payroll Tax Expenses</t>
  </si>
  <si>
    <t xml:space="preserve">   6560 Postage &amp; Delivery</t>
  </si>
  <si>
    <t xml:space="preserve">   6600 Rent Expense</t>
  </si>
  <si>
    <t xml:space="preserve">      6602 120 E Liberty Dr, Wheaton</t>
  </si>
  <si>
    <t xml:space="preserve">         6604 Base Rent</t>
  </si>
  <si>
    <t xml:space="preserve">         6606 Estimated CAM</t>
  </si>
  <si>
    <t xml:space="preserve">         6608 Estimated Real Estate Taxes</t>
  </si>
  <si>
    <t xml:space="preserve">      Total 6602 120 E Liberty Dr, Wheaton</t>
  </si>
  <si>
    <t xml:space="preserve">   Total 6600 Rent Expense</t>
  </si>
  <si>
    <t xml:space="preserve">   6620 Repairs &amp; Maintenance</t>
  </si>
  <si>
    <t xml:space="preserve">   6630 Retail Expense</t>
  </si>
  <si>
    <t xml:space="preserve">   7000 Salaries &amp; Wages</t>
  </si>
  <si>
    <t xml:space="preserve">      7020 Instructor</t>
  </si>
  <si>
    <t xml:space="preserve">      7030 Manager</t>
  </si>
  <si>
    <t xml:space="preserve">      7095 Bonuses</t>
  </si>
  <si>
    <t xml:space="preserve">   Total 7000 Salaries &amp; Wages</t>
  </si>
  <si>
    <t xml:space="preserve">   7200 Studio Supplies Expense</t>
  </si>
  <si>
    <t xml:space="preserve">      7400 Laundry</t>
  </si>
  <si>
    <t xml:space="preserve">      7460 Music</t>
  </si>
  <si>
    <t xml:space="preserve">      7595 Other Studio Supplies</t>
  </si>
  <si>
    <t xml:space="preserve">   Total 7200 Studio Supplies Expense</t>
  </si>
  <si>
    <t xml:space="preserve">   7610 Teacher Training Expense</t>
  </si>
  <si>
    <t xml:space="preserve">      7622 TT Instructional Materials/Other Supplies</t>
  </si>
  <si>
    <t xml:space="preserve">   Total 7610 Teacher Training Expense</t>
  </si>
  <si>
    <t xml:space="preserve">   7650 Teacher Training Expense-WAL</t>
  </si>
  <si>
    <t xml:space="preserve">      7656 TT WAL Instructor Payment</t>
  </si>
  <si>
    <t xml:space="preserve">      7660 WAL Retreat Expense</t>
  </si>
  <si>
    <t xml:space="preserve">   Total 7650 Teacher Training Expense-WAL</t>
  </si>
  <si>
    <t xml:space="preserve">   7690 Uniforms Expense</t>
  </si>
  <si>
    <t xml:space="preserve">   7700 Utilities Expense</t>
  </si>
  <si>
    <t xml:space="preserve">      7710 Electric</t>
  </si>
  <si>
    <t xml:space="preserve">      7720 Internet</t>
  </si>
  <si>
    <t xml:space="preserve">   Total 7700 Utilities Expense</t>
  </si>
  <si>
    <t xml:space="preserve">   7900 Website Expenses</t>
  </si>
  <si>
    <t xml:space="preserve">      7905 Website Development &amp; Design</t>
  </si>
  <si>
    <t xml:space="preserve">      7910 Website Hosting &amp; Domains</t>
  </si>
  <si>
    <t xml:space="preserve">   Total 7900 Website Expenses</t>
  </si>
  <si>
    <t xml:space="preserve">   7920 Workshop Expenses</t>
  </si>
  <si>
    <t xml:space="preserve">      7925 Workshop Instructor</t>
  </si>
  <si>
    <t xml:space="preserve">   Total 7920 Workshop Expenses</t>
  </si>
  <si>
    <t>Total Expenses</t>
  </si>
  <si>
    <t>Net Operating Income</t>
  </si>
  <si>
    <t>Net Income</t>
  </si>
  <si>
    <t>Wednesday, Sep 11, 2024 06:18:49 PM GMT-7 - Accrual Basis</t>
  </si>
  <si>
    <t>Profit and Loss</t>
  </si>
  <si>
    <t>January -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</si>
</sst>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7"/>
  <sheetViews>
    <sheetView tabSelected="1" workbookViewId="0">
      <selection activeCell="F40" sqref="F40"/>
    </sheetView>
  </sheetViews>
  <sheetFormatPr defaultRowHeight="14.4" x14ac:dyDescent="0.3"/>
  <cols>
    <col min="1" max="1" width="46.44140625" customWidth="1"/>
    <col min="2" max="2" width="10.33203125" customWidth="1"/>
    <col min="3" max="3" width="12" customWidth="1"/>
  </cols>
  <sheetData>
    <row r="1" spans="1:3" ht="17.399999999999999" x14ac:dyDescent="0.3">
      <c r="A1" s="10" t="s">
        <v>0</v>
      </c>
      <c r="B1" s="9"/>
      <c r="C1" s="9"/>
    </row>
    <row r="2" spans="1:3" ht="17.399999999999999" x14ac:dyDescent="0.3">
      <c r="A2" s="10" t="s">
        <v>141</v>
      </c>
      <c r="B2" s="9"/>
      <c r="C2" s="9"/>
    </row>
    <row r="3" spans="1:3" x14ac:dyDescent="0.3">
      <c r="A3" s="11" t="s">
        <v>142</v>
      </c>
      <c r="B3" s="9"/>
      <c r="C3" s="9"/>
    </row>
    <row r="5" spans="1:3" ht="36.6" x14ac:dyDescent="0.3">
      <c r="A5" s="1"/>
      <c r="B5" s="2" t="s">
        <v>0</v>
      </c>
      <c r="C5" s="2" t="s">
        <v>1</v>
      </c>
    </row>
    <row r="6" spans="1:3" x14ac:dyDescent="0.3">
      <c r="A6" s="3" t="s">
        <v>2</v>
      </c>
      <c r="B6" s="4"/>
      <c r="C6" s="4"/>
    </row>
    <row r="7" spans="1:3" x14ac:dyDescent="0.3">
      <c r="A7" s="3" t="s">
        <v>3</v>
      </c>
      <c r="B7" s="4"/>
      <c r="C7" s="5">
        <f>B7</f>
        <v>0</v>
      </c>
    </row>
    <row r="8" spans="1:3" x14ac:dyDescent="0.3">
      <c r="A8" s="3" t="s">
        <v>4</v>
      </c>
      <c r="B8" s="4"/>
      <c r="C8" s="5">
        <f t="shared" ref="C8:C29" si="0">B8</f>
        <v>0</v>
      </c>
    </row>
    <row r="9" spans="1:3" x14ac:dyDescent="0.3">
      <c r="A9" s="3" t="s">
        <v>5</v>
      </c>
      <c r="B9" s="4"/>
      <c r="C9" s="5">
        <f t="shared" si="0"/>
        <v>0</v>
      </c>
    </row>
    <row r="10" spans="1:3" x14ac:dyDescent="0.3">
      <c r="A10" s="3" t="s">
        <v>6</v>
      </c>
      <c r="B10" s="4"/>
      <c r="C10" s="5">
        <f t="shared" si="0"/>
        <v>0</v>
      </c>
    </row>
    <row r="11" spans="1:3" x14ac:dyDescent="0.3">
      <c r="A11" s="3" t="s">
        <v>7</v>
      </c>
      <c r="B11" s="5">
        <f>13539</f>
        <v>13539</v>
      </c>
      <c r="C11" s="5">
        <f t="shared" si="0"/>
        <v>13539</v>
      </c>
    </row>
    <row r="12" spans="1:3" x14ac:dyDescent="0.3">
      <c r="A12" s="3" t="s">
        <v>8</v>
      </c>
      <c r="B12" s="4"/>
      <c r="C12" s="5">
        <f t="shared" si="0"/>
        <v>0</v>
      </c>
    </row>
    <row r="13" spans="1:3" x14ac:dyDescent="0.3">
      <c r="A13" s="3" t="s">
        <v>9</v>
      </c>
      <c r="B13" s="4"/>
      <c r="C13" s="5">
        <f t="shared" si="0"/>
        <v>0</v>
      </c>
    </row>
    <row r="14" spans="1:3" x14ac:dyDescent="0.3">
      <c r="A14" s="3" t="s">
        <v>10</v>
      </c>
      <c r="B14" s="6">
        <f>((((((B7)+(B8))+(B9))+(B10))+(B11))+(B12))+(B13)</f>
        <v>13539</v>
      </c>
      <c r="C14" s="6">
        <f t="shared" si="0"/>
        <v>13539</v>
      </c>
    </row>
    <row r="15" spans="1:3" x14ac:dyDescent="0.3">
      <c r="A15" s="3" t="s">
        <v>11</v>
      </c>
      <c r="B15" s="4"/>
      <c r="C15" s="5">
        <f t="shared" si="0"/>
        <v>0</v>
      </c>
    </row>
    <row r="16" spans="1:3" x14ac:dyDescent="0.3">
      <c r="A16" s="3" t="s">
        <v>12</v>
      </c>
      <c r="B16" s="4"/>
      <c r="C16" s="5">
        <f t="shared" si="0"/>
        <v>0</v>
      </c>
    </row>
    <row r="17" spans="1:3" x14ac:dyDescent="0.3">
      <c r="A17" s="3" t="s">
        <v>13</v>
      </c>
      <c r="B17" s="4"/>
      <c r="C17" s="5">
        <f t="shared" si="0"/>
        <v>0</v>
      </c>
    </row>
    <row r="18" spans="1:3" x14ac:dyDescent="0.3">
      <c r="A18" s="3" t="s">
        <v>14</v>
      </c>
      <c r="B18" s="4"/>
      <c r="C18" s="5">
        <f t="shared" si="0"/>
        <v>0</v>
      </c>
    </row>
    <row r="19" spans="1:3" x14ac:dyDescent="0.3">
      <c r="A19" s="3" t="s">
        <v>15</v>
      </c>
      <c r="B19" s="6">
        <f>(B17)+(B18)</f>
        <v>0</v>
      </c>
      <c r="C19" s="6">
        <f t="shared" si="0"/>
        <v>0</v>
      </c>
    </row>
    <row r="20" spans="1:3" x14ac:dyDescent="0.3">
      <c r="A20" s="3" t="s">
        <v>16</v>
      </c>
      <c r="B20" s="4"/>
      <c r="C20" s="5">
        <f t="shared" si="0"/>
        <v>0</v>
      </c>
    </row>
    <row r="21" spans="1:3" x14ac:dyDescent="0.3">
      <c r="A21" s="3" t="s">
        <v>17</v>
      </c>
      <c r="B21" s="4"/>
      <c r="C21" s="5">
        <f t="shared" si="0"/>
        <v>0</v>
      </c>
    </row>
    <row r="22" spans="1:3" x14ac:dyDescent="0.3">
      <c r="A22" s="3" t="s">
        <v>18</v>
      </c>
      <c r="B22" s="4"/>
      <c r="C22" s="5">
        <f t="shared" si="0"/>
        <v>0</v>
      </c>
    </row>
    <row r="23" spans="1:3" x14ac:dyDescent="0.3">
      <c r="A23" s="3" t="s">
        <v>19</v>
      </c>
      <c r="B23" s="4"/>
      <c r="C23" s="5">
        <f t="shared" si="0"/>
        <v>0</v>
      </c>
    </row>
    <row r="24" spans="1:3" x14ac:dyDescent="0.3">
      <c r="A24" s="3" t="s">
        <v>20</v>
      </c>
      <c r="B24" s="4"/>
      <c r="C24" s="5">
        <f t="shared" si="0"/>
        <v>0</v>
      </c>
    </row>
    <row r="25" spans="1:3" x14ac:dyDescent="0.3">
      <c r="A25" s="3" t="s">
        <v>21</v>
      </c>
      <c r="B25" s="6">
        <f>(((((((B15)+(B16))+(B19))+(B20))+(B21))+(B22))+(B23))+(B24)</f>
        <v>0</v>
      </c>
      <c r="C25" s="6">
        <f t="shared" si="0"/>
        <v>0</v>
      </c>
    </row>
    <row r="26" spans="1:3" x14ac:dyDescent="0.3">
      <c r="A26" s="3" t="s">
        <v>22</v>
      </c>
      <c r="B26" s="4"/>
      <c r="C26" s="5">
        <f t="shared" si="0"/>
        <v>0</v>
      </c>
    </row>
    <row r="27" spans="1:3" x14ac:dyDescent="0.3">
      <c r="A27" s="3" t="s">
        <v>23</v>
      </c>
      <c r="B27" s="4"/>
      <c r="C27" s="5">
        <f t="shared" si="0"/>
        <v>0</v>
      </c>
    </row>
    <row r="28" spans="1:3" x14ac:dyDescent="0.3">
      <c r="A28" s="3" t="s">
        <v>24</v>
      </c>
      <c r="B28" s="6">
        <f>(B26)+(B27)</f>
        <v>0</v>
      </c>
      <c r="C28" s="6">
        <f t="shared" si="0"/>
        <v>0</v>
      </c>
    </row>
    <row r="29" spans="1:3" x14ac:dyDescent="0.3">
      <c r="A29" s="3" t="s">
        <v>25</v>
      </c>
      <c r="B29" s="6">
        <f>((B14)+(B25))+(B28)</f>
        <v>13539</v>
      </c>
      <c r="C29" s="6">
        <f t="shared" si="0"/>
        <v>13539</v>
      </c>
    </row>
    <row r="30" spans="1:3" x14ac:dyDescent="0.3">
      <c r="A30" s="3" t="s">
        <v>26</v>
      </c>
      <c r="B30" s="4"/>
      <c r="C30" s="4"/>
    </row>
    <row r="31" spans="1:3" x14ac:dyDescent="0.3">
      <c r="A31" s="3" t="s">
        <v>27</v>
      </c>
      <c r="B31" s="4"/>
      <c r="C31" s="5">
        <f>B31</f>
        <v>0</v>
      </c>
    </row>
    <row r="32" spans="1:3" x14ac:dyDescent="0.3">
      <c r="A32" s="3" t="s">
        <v>28</v>
      </c>
      <c r="B32" s="4"/>
      <c r="C32" s="5">
        <f t="shared" ref="C32:C35" si="1">B32</f>
        <v>0</v>
      </c>
    </row>
    <row r="33" spans="1:3" x14ac:dyDescent="0.3">
      <c r="A33" s="3" t="s">
        <v>29</v>
      </c>
      <c r="B33" s="6">
        <f>(B31)+(B32)</f>
        <v>0</v>
      </c>
      <c r="C33" s="6">
        <f t="shared" si="1"/>
        <v>0</v>
      </c>
    </row>
    <row r="34" spans="1:3" x14ac:dyDescent="0.3">
      <c r="A34" s="3" t="s">
        <v>30</v>
      </c>
      <c r="B34" s="6">
        <f>B33</f>
        <v>0</v>
      </c>
      <c r="C34" s="6">
        <f t="shared" si="1"/>
        <v>0</v>
      </c>
    </row>
    <row r="35" spans="1:3" x14ac:dyDescent="0.3">
      <c r="A35" s="3" t="s">
        <v>31</v>
      </c>
      <c r="B35" s="6">
        <f>(B29)-(B34)</f>
        <v>13539</v>
      </c>
      <c r="C35" s="6">
        <f t="shared" si="1"/>
        <v>13539</v>
      </c>
    </row>
    <row r="36" spans="1:3" x14ac:dyDescent="0.3">
      <c r="A36" s="3" t="s">
        <v>32</v>
      </c>
      <c r="B36" s="4"/>
      <c r="C36" s="4"/>
    </row>
    <row r="37" spans="1:3" x14ac:dyDescent="0.3">
      <c r="A37" s="3" t="s">
        <v>33</v>
      </c>
      <c r="B37" s="4"/>
      <c r="C37" s="5">
        <f>SUM(B37)</f>
        <v>0</v>
      </c>
    </row>
    <row r="38" spans="1:3" x14ac:dyDescent="0.3">
      <c r="A38" s="3" t="s">
        <v>34</v>
      </c>
      <c r="B38" s="4"/>
      <c r="C38" s="5">
        <f t="shared" ref="C38:C101" si="2">SUM(B38)</f>
        <v>0</v>
      </c>
    </row>
    <row r="39" spans="1:3" x14ac:dyDescent="0.3">
      <c r="A39" s="3" t="s">
        <v>35</v>
      </c>
      <c r="B39" s="4"/>
      <c r="C39" s="5">
        <f t="shared" si="2"/>
        <v>0</v>
      </c>
    </row>
    <row r="40" spans="1:3" x14ac:dyDescent="0.3">
      <c r="A40" s="3" t="s">
        <v>36</v>
      </c>
      <c r="B40" s="5">
        <f>988.85</f>
        <v>988.85</v>
      </c>
      <c r="C40" s="5">
        <f t="shared" si="2"/>
        <v>988.85</v>
      </c>
    </row>
    <row r="41" spans="1:3" x14ac:dyDescent="0.3">
      <c r="A41" s="3" t="s">
        <v>37</v>
      </c>
      <c r="B41" s="4"/>
      <c r="C41" s="5">
        <f t="shared" si="2"/>
        <v>0</v>
      </c>
    </row>
    <row r="42" spans="1:3" x14ac:dyDescent="0.3">
      <c r="A42" s="3" t="s">
        <v>38</v>
      </c>
      <c r="B42" s="4"/>
      <c r="C42" s="5">
        <f t="shared" si="2"/>
        <v>0</v>
      </c>
    </row>
    <row r="43" spans="1:3" x14ac:dyDescent="0.3">
      <c r="A43" s="3" t="s">
        <v>39</v>
      </c>
      <c r="B43" s="4"/>
      <c r="C43" s="5">
        <f t="shared" si="2"/>
        <v>0</v>
      </c>
    </row>
    <row r="44" spans="1:3" x14ac:dyDescent="0.3">
      <c r="A44" s="3" t="s">
        <v>40</v>
      </c>
      <c r="B44" s="4"/>
      <c r="C44" s="5">
        <f t="shared" si="2"/>
        <v>0</v>
      </c>
    </row>
    <row r="45" spans="1:3" x14ac:dyDescent="0.3">
      <c r="A45" s="3" t="s">
        <v>41</v>
      </c>
      <c r="B45" s="6">
        <f>(((((((B37)+(B38))+(B39))+(B40))+(B41))+(B42))+(B43))+(B44)</f>
        <v>988.85</v>
      </c>
      <c r="C45" s="6">
        <f t="shared" si="2"/>
        <v>988.85</v>
      </c>
    </row>
    <row r="46" spans="1:3" x14ac:dyDescent="0.3">
      <c r="A46" s="3" t="s">
        <v>42</v>
      </c>
      <c r="B46" s="4"/>
      <c r="C46" s="5">
        <f t="shared" si="2"/>
        <v>0</v>
      </c>
    </row>
    <row r="47" spans="1:3" x14ac:dyDescent="0.3">
      <c r="A47" s="3" t="s">
        <v>43</v>
      </c>
      <c r="B47" s="4"/>
      <c r="C47" s="5">
        <f t="shared" si="2"/>
        <v>0</v>
      </c>
    </row>
    <row r="48" spans="1:3" x14ac:dyDescent="0.3">
      <c r="A48" s="3" t="s">
        <v>44</v>
      </c>
      <c r="B48" s="5">
        <f>54.9</f>
        <v>54.9</v>
      </c>
      <c r="C48" s="5">
        <f t="shared" si="2"/>
        <v>54.9</v>
      </c>
    </row>
    <row r="49" spans="1:3" x14ac:dyDescent="0.3">
      <c r="A49" s="3" t="s">
        <v>45</v>
      </c>
      <c r="B49" s="6">
        <f>((B46)+(B47))+(B48)</f>
        <v>54.9</v>
      </c>
      <c r="C49" s="6">
        <f t="shared" si="2"/>
        <v>54.9</v>
      </c>
    </row>
    <row r="50" spans="1:3" x14ac:dyDescent="0.3">
      <c r="A50" s="3" t="s">
        <v>46</v>
      </c>
      <c r="B50" s="4"/>
      <c r="C50" s="5">
        <f t="shared" si="2"/>
        <v>0</v>
      </c>
    </row>
    <row r="51" spans="1:3" x14ac:dyDescent="0.3">
      <c r="A51" s="3" t="s">
        <v>47</v>
      </c>
      <c r="B51" s="4"/>
      <c r="C51" s="5">
        <f t="shared" si="2"/>
        <v>0</v>
      </c>
    </row>
    <row r="52" spans="1:3" x14ac:dyDescent="0.3">
      <c r="A52" s="3" t="s">
        <v>48</v>
      </c>
      <c r="B52" s="5">
        <f>400</f>
        <v>400</v>
      </c>
      <c r="C52" s="5">
        <f t="shared" si="2"/>
        <v>400</v>
      </c>
    </row>
    <row r="53" spans="1:3" x14ac:dyDescent="0.3">
      <c r="A53" s="3" t="s">
        <v>49</v>
      </c>
      <c r="B53" s="6">
        <f>((B50)+(B51))+(B52)</f>
        <v>400</v>
      </c>
      <c r="C53" s="6">
        <f t="shared" si="2"/>
        <v>400</v>
      </c>
    </row>
    <row r="54" spans="1:3" x14ac:dyDescent="0.3">
      <c r="A54" s="3" t="s">
        <v>50</v>
      </c>
      <c r="B54" s="4"/>
      <c r="C54" s="5">
        <f t="shared" si="2"/>
        <v>0</v>
      </c>
    </row>
    <row r="55" spans="1:3" x14ac:dyDescent="0.3">
      <c r="A55" s="3" t="s">
        <v>51</v>
      </c>
      <c r="B55" s="4"/>
      <c r="C55" s="5">
        <f t="shared" si="2"/>
        <v>0</v>
      </c>
    </row>
    <row r="56" spans="1:3" x14ac:dyDescent="0.3">
      <c r="A56" s="3" t="s">
        <v>52</v>
      </c>
      <c r="B56" s="4"/>
      <c r="C56" s="5">
        <f t="shared" si="2"/>
        <v>0</v>
      </c>
    </row>
    <row r="57" spans="1:3" x14ac:dyDescent="0.3">
      <c r="A57" s="3" t="s">
        <v>53</v>
      </c>
      <c r="B57" s="4"/>
      <c r="C57" s="5">
        <f t="shared" si="2"/>
        <v>0</v>
      </c>
    </row>
    <row r="58" spans="1:3" x14ac:dyDescent="0.3">
      <c r="A58" s="3" t="s">
        <v>54</v>
      </c>
      <c r="B58" s="5">
        <f>1500</f>
        <v>1500</v>
      </c>
      <c r="C58" s="5">
        <f t="shared" si="2"/>
        <v>1500</v>
      </c>
    </row>
    <row r="59" spans="1:3" x14ac:dyDescent="0.3">
      <c r="A59" s="3" t="s">
        <v>55</v>
      </c>
      <c r="B59" s="6">
        <f>((((B54)+(B55))+(B56))+(B57))+(B58)</f>
        <v>1500</v>
      </c>
      <c r="C59" s="6">
        <f t="shared" si="2"/>
        <v>1500</v>
      </c>
    </row>
    <row r="60" spans="1:3" x14ac:dyDescent="0.3">
      <c r="A60" s="3" t="s">
        <v>56</v>
      </c>
      <c r="B60" s="4"/>
      <c r="C60" s="5">
        <f t="shared" si="2"/>
        <v>0</v>
      </c>
    </row>
    <row r="61" spans="1:3" x14ac:dyDescent="0.3">
      <c r="A61" s="3" t="s">
        <v>57</v>
      </c>
      <c r="B61" s="4"/>
      <c r="C61" s="5">
        <f t="shared" si="2"/>
        <v>0</v>
      </c>
    </row>
    <row r="62" spans="1:3" x14ac:dyDescent="0.3">
      <c r="A62" s="3" t="s">
        <v>58</v>
      </c>
      <c r="B62" s="6">
        <f>(B60)+(B61)</f>
        <v>0</v>
      </c>
      <c r="C62" s="6">
        <f t="shared" si="2"/>
        <v>0</v>
      </c>
    </row>
    <row r="63" spans="1:3" x14ac:dyDescent="0.3">
      <c r="A63" s="3" t="s">
        <v>59</v>
      </c>
      <c r="B63" s="5">
        <f>385.57</f>
        <v>385.57</v>
      </c>
      <c r="C63" s="5">
        <f t="shared" si="2"/>
        <v>385.57</v>
      </c>
    </row>
    <row r="64" spans="1:3" x14ac:dyDescent="0.3">
      <c r="A64" s="3" t="s">
        <v>60</v>
      </c>
      <c r="B64" s="4"/>
      <c r="C64" s="5">
        <f t="shared" si="2"/>
        <v>0</v>
      </c>
    </row>
    <row r="65" spans="1:3" x14ac:dyDescent="0.3">
      <c r="A65" s="3" t="s">
        <v>61</v>
      </c>
      <c r="B65" s="4"/>
      <c r="C65" s="5">
        <f t="shared" si="2"/>
        <v>0</v>
      </c>
    </row>
    <row r="66" spans="1:3" x14ac:dyDescent="0.3">
      <c r="A66" s="3" t="s">
        <v>62</v>
      </c>
      <c r="B66" s="4"/>
      <c r="C66" s="5">
        <f t="shared" si="2"/>
        <v>0</v>
      </c>
    </row>
    <row r="67" spans="1:3" x14ac:dyDescent="0.3">
      <c r="A67" s="3" t="s">
        <v>63</v>
      </c>
      <c r="B67" s="4"/>
      <c r="C67" s="5">
        <f t="shared" si="2"/>
        <v>0</v>
      </c>
    </row>
    <row r="68" spans="1:3" x14ac:dyDescent="0.3">
      <c r="A68" s="3" t="s">
        <v>64</v>
      </c>
      <c r="B68" s="4"/>
      <c r="C68" s="5">
        <f t="shared" si="2"/>
        <v>0</v>
      </c>
    </row>
    <row r="69" spans="1:3" x14ac:dyDescent="0.3">
      <c r="A69" s="3" t="s">
        <v>65</v>
      </c>
      <c r="B69" s="4"/>
      <c r="C69" s="5">
        <f t="shared" si="2"/>
        <v>0</v>
      </c>
    </row>
    <row r="70" spans="1:3" x14ac:dyDescent="0.3">
      <c r="A70" s="3" t="s">
        <v>66</v>
      </c>
      <c r="B70" s="4"/>
      <c r="C70" s="5">
        <f t="shared" si="2"/>
        <v>0</v>
      </c>
    </row>
    <row r="71" spans="1:3" x14ac:dyDescent="0.3">
      <c r="A71" s="3" t="s">
        <v>67</v>
      </c>
      <c r="B71" s="4"/>
      <c r="C71" s="5">
        <f t="shared" si="2"/>
        <v>0</v>
      </c>
    </row>
    <row r="72" spans="1:3" x14ac:dyDescent="0.3">
      <c r="A72" s="3" t="s">
        <v>68</v>
      </c>
      <c r="B72" s="6">
        <f>(((((((B64)+(B65))+(B66))+(B67))+(B68))+(B69))+(B70))+(B71)</f>
        <v>0</v>
      </c>
      <c r="C72" s="6">
        <f t="shared" si="2"/>
        <v>0</v>
      </c>
    </row>
    <row r="73" spans="1:3" x14ac:dyDescent="0.3">
      <c r="A73" s="3" t="s">
        <v>69</v>
      </c>
      <c r="B73" s="4"/>
      <c r="C73" s="5">
        <f t="shared" si="2"/>
        <v>0</v>
      </c>
    </row>
    <row r="74" spans="1:3" x14ac:dyDescent="0.3">
      <c r="A74" s="3" t="s">
        <v>70</v>
      </c>
      <c r="B74" s="4"/>
      <c r="C74" s="5">
        <f t="shared" si="2"/>
        <v>0</v>
      </c>
    </row>
    <row r="75" spans="1:3" x14ac:dyDescent="0.3">
      <c r="A75" s="3" t="s">
        <v>71</v>
      </c>
      <c r="B75" s="4"/>
      <c r="C75" s="5">
        <f t="shared" si="2"/>
        <v>0</v>
      </c>
    </row>
    <row r="76" spans="1:3" x14ac:dyDescent="0.3">
      <c r="A76" s="3" t="s">
        <v>72</v>
      </c>
      <c r="B76" s="4"/>
      <c r="C76" s="5">
        <f t="shared" si="2"/>
        <v>0</v>
      </c>
    </row>
    <row r="77" spans="1:3" x14ac:dyDescent="0.3">
      <c r="A77" s="3" t="s">
        <v>73</v>
      </c>
      <c r="B77" s="5">
        <f>48.49</f>
        <v>48.49</v>
      </c>
      <c r="C77" s="5">
        <f t="shared" si="2"/>
        <v>48.49</v>
      </c>
    </row>
    <row r="78" spans="1:3" x14ac:dyDescent="0.3">
      <c r="A78" s="3" t="s">
        <v>74</v>
      </c>
      <c r="B78" s="6">
        <f>((B75)+(B76))+(B77)</f>
        <v>48.49</v>
      </c>
      <c r="C78" s="6">
        <f t="shared" si="2"/>
        <v>48.49</v>
      </c>
    </row>
    <row r="79" spans="1:3" x14ac:dyDescent="0.3">
      <c r="A79" s="3" t="s">
        <v>75</v>
      </c>
      <c r="B79" s="4"/>
      <c r="C79" s="5">
        <f t="shared" si="2"/>
        <v>0</v>
      </c>
    </row>
    <row r="80" spans="1:3" x14ac:dyDescent="0.3">
      <c r="A80" s="3" t="s">
        <v>76</v>
      </c>
      <c r="B80" s="5">
        <f>100</f>
        <v>100</v>
      </c>
      <c r="C80" s="5">
        <f t="shared" si="2"/>
        <v>100</v>
      </c>
    </row>
    <row r="81" spans="1:3" x14ac:dyDescent="0.3">
      <c r="A81" s="3" t="s">
        <v>77</v>
      </c>
      <c r="B81" s="6">
        <f>(B79)+(B80)</f>
        <v>100</v>
      </c>
      <c r="C81" s="6">
        <f t="shared" si="2"/>
        <v>100</v>
      </c>
    </row>
    <row r="82" spans="1:3" x14ac:dyDescent="0.3">
      <c r="A82" s="3" t="s">
        <v>78</v>
      </c>
      <c r="B82" s="4"/>
      <c r="C82" s="5">
        <f t="shared" si="2"/>
        <v>0</v>
      </c>
    </row>
    <row r="83" spans="1:3" x14ac:dyDescent="0.3">
      <c r="A83" s="3" t="s">
        <v>79</v>
      </c>
      <c r="B83" s="4"/>
      <c r="C83" s="5">
        <f t="shared" si="2"/>
        <v>0</v>
      </c>
    </row>
    <row r="84" spans="1:3" x14ac:dyDescent="0.3">
      <c r="A84" s="3" t="s">
        <v>80</v>
      </c>
      <c r="B84" s="5">
        <f>375</f>
        <v>375</v>
      </c>
      <c r="C84" s="5">
        <f t="shared" si="2"/>
        <v>375</v>
      </c>
    </row>
    <row r="85" spans="1:3" x14ac:dyDescent="0.3">
      <c r="A85" s="3" t="s">
        <v>81</v>
      </c>
      <c r="B85" s="6">
        <f>(B83)+(B84)</f>
        <v>375</v>
      </c>
      <c r="C85" s="6">
        <f t="shared" si="2"/>
        <v>375</v>
      </c>
    </row>
    <row r="86" spans="1:3" x14ac:dyDescent="0.3">
      <c r="A86" s="3" t="s">
        <v>82</v>
      </c>
      <c r="B86" s="5">
        <f>500</f>
        <v>500</v>
      </c>
      <c r="C86" s="5">
        <f t="shared" si="2"/>
        <v>500</v>
      </c>
    </row>
    <row r="87" spans="1:3" x14ac:dyDescent="0.3">
      <c r="A87" s="3" t="s">
        <v>83</v>
      </c>
      <c r="B87" s="4"/>
      <c r="C87" s="5">
        <f t="shared" si="2"/>
        <v>0</v>
      </c>
    </row>
    <row r="88" spans="1:3" x14ac:dyDescent="0.3">
      <c r="A88" s="3" t="s">
        <v>84</v>
      </c>
      <c r="B88" s="4"/>
      <c r="C88" s="5">
        <f t="shared" si="2"/>
        <v>0</v>
      </c>
    </row>
    <row r="89" spans="1:3" x14ac:dyDescent="0.3">
      <c r="A89" s="3" t="s">
        <v>85</v>
      </c>
      <c r="B89" s="6">
        <f>(B87)+(B88)</f>
        <v>0</v>
      </c>
      <c r="C89" s="6">
        <f t="shared" si="2"/>
        <v>0</v>
      </c>
    </row>
    <row r="90" spans="1:3" x14ac:dyDescent="0.3">
      <c r="A90" s="3" t="s">
        <v>86</v>
      </c>
      <c r="B90" s="4"/>
      <c r="C90" s="5">
        <f t="shared" si="2"/>
        <v>0</v>
      </c>
    </row>
    <row r="91" spans="1:3" x14ac:dyDescent="0.3">
      <c r="A91" s="3" t="s">
        <v>87</v>
      </c>
      <c r="B91" s="4"/>
      <c r="C91" s="5">
        <f t="shared" si="2"/>
        <v>0</v>
      </c>
    </row>
    <row r="92" spans="1:3" x14ac:dyDescent="0.3">
      <c r="A92" s="3" t="s">
        <v>88</v>
      </c>
      <c r="B92" s="4"/>
      <c r="C92" s="5">
        <f t="shared" si="2"/>
        <v>0</v>
      </c>
    </row>
    <row r="93" spans="1:3" x14ac:dyDescent="0.3">
      <c r="A93" s="3" t="s">
        <v>89</v>
      </c>
      <c r="B93" s="4"/>
      <c r="C93" s="5">
        <f t="shared" si="2"/>
        <v>0</v>
      </c>
    </row>
    <row r="94" spans="1:3" x14ac:dyDescent="0.3">
      <c r="A94" s="3" t="s">
        <v>90</v>
      </c>
      <c r="B94" s="4"/>
      <c r="C94" s="5">
        <f t="shared" si="2"/>
        <v>0</v>
      </c>
    </row>
    <row r="95" spans="1:3" x14ac:dyDescent="0.3">
      <c r="A95" s="3" t="s">
        <v>91</v>
      </c>
      <c r="B95" s="6">
        <f>(B93)+(B94)</f>
        <v>0</v>
      </c>
      <c r="C95" s="6">
        <f t="shared" si="2"/>
        <v>0</v>
      </c>
    </row>
    <row r="96" spans="1:3" x14ac:dyDescent="0.3">
      <c r="A96" s="3" t="s">
        <v>92</v>
      </c>
      <c r="B96" s="4"/>
      <c r="C96" s="5">
        <f t="shared" si="2"/>
        <v>0</v>
      </c>
    </row>
    <row r="97" spans="1:3" x14ac:dyDescent="0.3">
      <c r="A97" s="3" t="s">
        <v>93</v>
      </c>
      <c r="B97" s="4"/>
      <c r="C97" s="5">
        <f t="shared" si="2"/>
        <v>0</v>
      </c>
    </row>
    <row r="98" spans="1:3" x14ac:dyDescent="0.3">
      <c r="A98" s="3" t="s">
        <v>94</v>
      </c>
      <c r="B98" s="6">
        <f>(B96)+(B97)</f>
        <v>0</v>
      </c>
      <c r="C98" s="6">
        <f t="shared" si="2"/>
        <v>0</v>
      </c>
    </row>
    <row r="99" spans="1:3" x14ac:dyDescent="0.3">
      <c r="A99" s="3" t="s">
        <v>95</v>
      </c>
      <c r="B99" s="4"/>
      <c r="C99" s="5">
        <f t="shared" si="2"/>
        <v>0</v>
      </c>
    </row>
    <row r="100" spans="1:3" x14ac:dyDescent="0.3">
      <c r="A100" s="3" t="s">
        <v>96</v>
      </c>
      <c r="B100" s="4"/>
      <c r="C100" s="5">
        <f t="shared" si="2"/>
        <v>0</v>
      </c>
    </row>
    <row r="101" spans="1:3" x14ac:dyDescent="0.3">
      <c r="A101" s="3" t="s">
        <v>97</v>
      </c>
      <c r="B101" s="6">
        <f>((((B92)+(B95))+(B98))+(B99))+(B100)</f>
        <v>0</v>
      </c>
      <c r="C101" s="6">
        <f t="shared" si="2"/>
        <v>0</v>
      </c>
    </row>
    <row r="102" spans="1:3" x14ac:dyDescent="0.3">
      <c r="A102" s="3" t="s">
        <v>98</v>
      </c>
      <c r="B102" s="4"/>
      <c r="C102" s="5">
        <f t="shared" ref="C102:C143" si="3">SUM(B102)</f>
        <v>0</v>
      </c>
    </row>
    <row r="103" spans="1:3" x14ac:dyDescent="0.3">
      <c r="A103" s="3" t="s">
        <v>99</v>
      </c>
      <c r="B103" s="4"/>
      <c r="C103" s="5">
        <f t="shared" si="3"/>
        <v>0</v>
      </c>
    </row>
    <row r="104" spans="1:3" x14ac:dyDescent="0.3">
      <c r="A104" s="3" t="s">
        <v>100</v>
      </c>
      <c r="B104" s="4"/>
      <c r="C104" s="5">
        <f t="shared" si="3"/>
        <v>0</v>
      </c>
    </row>
    <row r="105" spans="1:3" x14ac:dyDescent="0.3">
      <c r="A105" s="3" t="s">
        <v>101</v>
      </c>
      <c r="B105" s="4"/>
      <c r="C105" s="5">
        <f t="shared" si="3"/>
        <v>0</v>
      </c>
    </row>
    <row r="106" spans="1:3" x14ac:dyDescent="0.3">
      <c r="A106" s="3" t="s">
        <v>102</v>
      </c>
      <c r="B106" s="4"/>
      <c r="C106" s="5">
        <f t="shared" si="3"/>
        <v>0</v>
      </c>
    </row>
    <row r="107" spans="1:3" x14ac:dyDescent="0.3">
      <c r="A107" s="3" t="s">
        <v>103</v>
      </c>
      <c r="B107" s="4"/>
      <c r="C107" s="5">
        <f t="shared" si="3"/>
        <v>0</v>
      </c>
    </row>
    <row r="108" spans="1:3" x14ac:dyDescent="0.3">
      <c r="A108" s="3" t="s">
        <v>104</v>
      </c>
      <c r="B108" s="6">
        <f>(((B104)+(B105))+(B106))+(B107)</f>
        <v>0</v>
      </c>
      <c r="C108" s="6">
        <f t="shared" si="3"/>
        <v>0</v>
      </c>
    </row>
    <row r="109" spans="1:3" x14ac:dyDescent="0.3">
      <c r="A109" s="3" t="s">
        <v>105</v>
      </c>
      <c r="B109" s="6">
        <f>(B103)+(B108)</f>
        <v>0</v>
      </c>
      <c r="C109" s="6">
        <f t="shared" si="3"/>
        <v>0</v>
      </c>
    </row>
    <row r="110" spans="1:3" x14ac:dyDescent="0.3">
      <c r="A110" s="3" t="s">
        <v>106</v>
      </c>
      <c r="B110" s="4"/>
      <c r="C110" s="5">
        <f t="shared" si="3"/>
        <v>0</v>
      </c>
    </row>
    <row r="111" spans="1:3" x14ac:dyDescent="0.3">
      <c r="A111" s="3" t="s">
        <v>107</v>
      </c>
      <c r="B111" s="4"/>
      <c r="C111" s="5">
        <f t="shared" si="3"/>
        <v>0</v>
      </c>
    </row>
    <row r="112" spans="1:3" x14ac:dyDescent="0.3">
      <c r="A112" s="3" t="s">
        <v>108</v>
      </c>
      <c r="B112" s="4"/>
      <c r="C112" s="5">
        <f t="shared" si="3"/>
        <v>0</v>
      </c>
    </row>
    <row r="113" spans="1:3" x14ac:dyDescent="0.3">
      <c r="A113" s="3" t="s">
        <v>109</v>
      </c>
      <c r="B113" s="4"/>
      <c r="C113" s="5">
        <f t="shared" si="3"/>
        <v>0</v>
      </c>
    </row>
    <row r="114" spans="1:3" x14ac:dyDescent="0.3">
      <c r="A114" s="3" t="s">
        <v>110</v>
      </c>
      <c r="B114" s="5">
        <f>11500</f>
        <v>11500</v>
      </c>
      <c r="C114" s="5">
        <f t="shared" si="3"/>
        <v>11500</v>
      </c>
    </row>
    <row r="115" spans="1:3" x14ac:dyDescent="0.3">
      <c r="A115" s="3" t="s">
        <v>111</v>
      </c>
      <c r="B115" s="4"/>
      <c r="C115" s="5">
        <f t="shared" si="3"/>
        <v>0</v>
      </c>
    </row>
    <row r="116" spans="1:3" x14ac:dyDescent="0.3">
      <c r="A116" s="3" t="s">
        <v>112</v>
      </c>
      <c r="B116" s="6">
        <f>(((B112)+(B113))+(B114))+(B115)</f>
        <v>11500</v>
      </c>
      <c r="C116" s="6">
        <f t="shared" si="3"/>
        <v>11500</v>
      </c>
    </row>
    <row r="117" spans="1:3" x14ac:dyDescent="0.3">
      <c r="A117" s="3" t="s">
        <v>113</v>
      </c>
      <c r="B117" s="4"/>
      <c r="C117" s="5">
        <f t="shared" si="3"/>
        <v>0</v>
      </c>
    </row>
    <row r="118" spans="1:3" x14ac:dyDescent="0.3">
      <c r="A118" s="3" t="s">
        <v>114</v>
      </c>
      <c r="B118" s="4"/>
      <c r="C118" s="5">
        <f t="shared" si="3"/>
        <v>0</v>
      </c>
    </row>
    <row r="119" spans="1:3" x14ac:dyDescent="0.3">
      <c r="A119" s="3" t="s">
        <v>115</v>
      </c>
      <c r="B119" s="4"/>
      <c r="C119" s="5">
        <f t="shared" si="3"/>
        <v>0</v>
      </c>
    </row>
    <row r="120" spans="1:3" x14ac:dyDescent="0.3">
      <c r="A120" s="3" t="s">
        <v>116</v>
      </c>
      <c r="B120" s="4"/>
      <c r="C120" s="5">
        <f t="shared" si="3"/>
        <v>0</v>
      </c>
    </row>
    <row r="121" spans="1:3" x14ac:dyDescent="0.3">
      <c r="A121" s="3" t="s">
        <v>117</v>
      </c>
      <c r="B121" s="6">
        <f>(((B117)+(B118))+(B119))+(B120)</f>
        <v>0</v>
      </c>
      <c r="C121" s="6">
        <f t="shared" si="3"/>
        <v>0</v>
      </c>
    </row>
    <row r="122" spans="1:3" x14ac:dyDescent="0.3">
      <c r="A122" s="3" t="s">
        <v>118</v>
      </c>
      <c r="B122" s="4"/>
      <c r="C122" s="5">
        <f t="shared" si="3"/>
        <v>0</v>
      </c>
    </row>
    <row r="123" spans="1:3" x14ac:dyDescent="0.3">
      <c r="A123" s="3" t="s">
        <v>119</v>
      </c>
      <c r="B123" s="4"/>
      <c r="C123" s="5">
        <f t="shared" si="3"/>
        <v>0</v>
      </c>
    </row>
    <row r="124" spans="1:3" x14ac:dyDescent="0.3">
      <c r="A124" s="3" t="s">
        <v>120</v>
      </c>
      <c r="B124" s="6">
        <f>(B122)+(B123)</f>
        <v>0</v>
      </c>
      <c r="C124" s="6">
        <f t="shared" si="3"/>
        <v>0</v>
      </c>
    </row>
    <row r="125" spans="1:3" x14ac:dyDescent="0.3">
      <c r="A125" s="3" t="s">
        <v>121</v>
      </c>
      <c r="B125" s="4"/>
      <c r="C125" s="5">
        <f t="shared" si="3"/>
        <v>0</v>
      </c>
    </row>
    <row r="126" spans="1:3" x14ac:dyDescent="0.3">
      <c r="A126" s="3" t="s">
        <v>122</v>
      </c>
      <c r="B126" s="5">
        <f>4250.6</f>
        <v>4250.6000000000004</v>
      </c>
      <c r="C126" s="5">
        <f t="shared" si="3"/>
        <v>4250.6000000000004</v>
      </c>
    </row>
    <row r="127" spans="1:3" x14ac:dyDescent="0.3">
      <c r="A127" s="3" t="s">
        <v>123</v>
      </c>
      <c r="B127" s="5">
        <f>838.49</f>
        <v>838.49</v>
      </c>
      <c r="C127" s="5">
        <f t="shared" si="3"/>
        <v>838.49</v>
      </c>
    </row>
    <row r="128" spans="1:3" x14ac:dyDescent="0.3">
      <c r="A128" s="3" t="s">
        <v>124</v>
      </c>
      <c r="B128" s="6">
        <f>((B125)+(B126))+(B127)</f>
        <v>5089.09</v>
      </c>
      <c r="C128" s="6">
        <f t="shared" si="3"/>
        <v>5089.09</v>
      </c>
    </row>
    <row r="129" spans="1:3" x14ac:dyDescent="0.3">
      <c r="A129" s="3" t="s">
        <v>125</v>
      </c>
      <c r="B129" s="4"/>
      <c r="C129" s="5">
        <f t="shared" si="3"/>
        <v>0</v>
      </c>
    </row>
    <row r="130" spans="1:3" x14ac:dyDescent="0.3">
      <c r="A130" s="3" t="s">
        <v>126</v>
      </c>
      <c r="B130" s="4"/>
      <c r="C130" s="5">
        <f t="shared" si="3"/>
        <v>0</v>
      </c>
    </row>
    <row r="131" spans="1:3" x14ac:dyDescent="0.3">
      <c r="A131" s="3" t="s">
        <v>127</v>
      </c>
      <c r="B131" s="4"/>
      <c r="C131" s="5">
        <f t="shared" si="3"/>
        <v>0</v>
      </c>
    </row>
    <row r="132" spans="1:3" x14ac:dyDescent="0.3">
      <c r="A132" s="3" t="s">
        <v>128</v>
      </c>
      <c r="B132" s="4"/>
      <c r="C132" s="5">
        <f t="shared" si="3"/>
        <v>0</v>
      </c>
    </row>
    <row r="133" spans="1:3" x14ac:dyDescent="0.3">
      <c r="A133" s="3" t="s">
        <v>129</v>
      </c>
      <c r="B133" s="6">
        <f>((B130)+(B131))+(B132)</f>
        <v>0</v>
      </c>
      <c r="C133" s="6">
        <f t="shared" si="3"/>
        <v>0</v>
      </c>
    </row>
    <row r="134" spans="1:3" x14ac:dyDescent="0.3">
      <c r="A134" s="3" t="s">
        <v>130</v>
      </c>
      <c r="B134" s="4"/>
      <c r="C134" s="5">
        <f t="shared" si="3"/>
        <v>0</v>
      </c>
    </row>
    <row r="135" spans="1:3" x14ac:dyDescent="0.3">
      <c r="A135" s="3" t="s">
        <v>131</v>
      </c>
      <c r="B135" s="4"/>
      <c r="C135" s="5">
        <f t="shared" si="3"/>
        <v>0</v>
      </c>
    </row>
    <row r="136" spans="1:3" x14ac:dyDescent="0.3">
      <c r="A136" s="3" t="s">
        <v>132</v>
      </c>
      <c r="B136" s="4"/>
      <c r="C136" s="5">
        <f t="shared" si="3"/>
        <v>0</v>
      </c>
    </row>
    <row r="137" spans="1:3" x14ac:dyDescent="0.3">
      <c r="A137" s="3" t="s">
        <v>133</v>
      </c>
      <c r="B137" s="6">
        <f>((B134)+(B135))+(B136)</f>
        <v>0</v>
      </c>
      <c r="C137" s="6">
        <f t="shared" si="3"/>
        <v>0</v>
      </c>
    </row>
    <row r="138" spans="1:3" x14ac:dyDescent="0.3">
      <c r="A138" s="3" t="s">
        <v>134</v>
      </c>
      <c r="B138" s="4"/>
      <c r="C138" s="5">
        <f t="shared" si="3"/>
        <v>0</v>
      </c>
    </row>
    <row r="139" spans="1:3" x14ac:dyDescent="0.3">
      <c r="A139" s="3" t="s">
        <v>135</v>
      </c>
      <c r="B139" s="4"/>
      <c r="C139" s="5">
        <f t="shared" si="3"/>
        <v>0</v>
      </c>
    </row>
    <row r="140" spans="1:3" x14ac:dyDescent="0.3">
      <c r="A140" s="3" t="s">
        <v>136</v>
      </c>
      <c r="B140" s="6">
        <f>(B138)+(B139)</f>
        <v>0</v>
      </c>
      <c r="C140" s="6">
        <f t="shared" si="3"/>
        <v>0</v>
      </c>
    </row>
    <row r="141" spans="1:3" x14ac:dyDescent="0.3">
      <c r="A141" s="3" t="s">
        <v>137</v>
      </c>
      <c r="B141" s="6">
        <f>(((((((((((((((((((((((((((((B45)+(B49))+(B53))+(B59))+(B62))+(B63))+(B72))+(B73))+(B74))+(B78))+(B81))+(B82))+(B85))+(B86))+(B89))+(B90))+(B91))+(B101))+(B102))+(B109))+(B110))+(B111))+(B116))+(B121))+(B124))+(B128))+(B129))+(B133))+(B137))+(B140)</f>
        <v>20941.900000000001</v>
      </c>
      <c r="C141" s="6">
        <f t="shared" si="3"/>
        <v>20941.900000000001</v>
      </c>
    </row>
    <row r="142" spans="1:3" x14ac:dyDescent="0.3">
      <c r="A142" s="3" t="s">
        <v>138</v>
      </c>
      <c r="B142" s="6">
        <f>(B35)-(B141)</f>
        <v>-7402.9000000000015</v>
      </c>
      <c r="C142" s="6">
        <f t="shared" si="3"/>
        <v>-7402.9000000000015</v>
      </c>
    </row>
    <row r="143" spans="1:3" x14ac:dyDescent="0.3">
      <c r="A143" s="3" t="s">
        <v>139</v>
      </c>
      <c r="B143" s="7">
        <f>(B142)+(0)</f>
        <v>-7402.9000000000015</v>
      </c>
      <c r="C143" s="7">
        <f t="shared" si="3"/>
        <v>-7402.9000000000015</v>
      </c>
    </row>
    <row r="144" spans="1:3" x14ac:dyDescent="0.3">
      <c r="A144" s="3"/>
      <c r="B144" s="4"/>
      <c r="C144" s="4"/>
    </row>
    <row r="147" spans="1:3" x14ac:dyDescent="0.3">
      <c r="A147" s="8" t="s">
        <v>140</v>
      </c>
      <c r="B147" s="9"/>
      <c r="C147" s="9"/>
    </row>
  </sheetData>
  <mergeCells count="4">
    <mergeCell ref="A147:C147"/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Profit and Loss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Charles Campbell</cp:lastModifiedBy>
  <dcterms:created xsi:type="dcterms:W3CDTF">2024-09-12T01:18:49Z</dcterms:created>
  <dcterms:modified xsi:type="dcterms:W3CDTF">2024-09-12T01:21:38Z</dcterms:modified>
</cp:coreProperties>
</file>